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86" yWindow="2790" windowWidth="15180" windowHeight="4185" activeTab="0"/>
  </bookViews>
  <sheets>
    <sheet name="переч 17-22г" sheetId="1" r:id="rId1"/>
  </sheets>
  <definedNames>
    <definedName name="_xlnm.Print_Titles" localSheetId="0">'переч 17-22г'!$15:$15</definedName>
    <definedName name="_xlnm.Print_Area" localSheetId="0">'переч 17-22г'!$A$2:$M$50</definedName>
  </definedNames>
  <calcPr fullCalcOnLoad="1"/>
</workbook>
</file>

<file path=xl/sharedStrings.xml><?xml version="1.0" encoding="utf-8"?>
<sst xmlns="http://schemas.openxmlformats.org/spreadsheetml/2006/main" count="92" uniqueCount="65">
  <si>
    <t>Источники финансирования</t>
  </si>
  <si>
    <t>Объем финансирования по годам (тыс. руб.)</t>
  </si>
  <si>
    <t>Ожидаемый результат</t>
  </si>
  <si>
    <t>Наименование мероприятия</t>
  </si>
  <si>
    <t>Срок исполнения</t>
  </si>
  <si>
    <t>Бюджет МО Сертолово</t>
  </si>
  <si>
    <t>№ п/п</t>
  </si>
  <si>
    <t>Итого по Программе:</t>
  </si>
  <si>
    <t>Строительство КНС и напорных канализационных коллекторов от мкр.Черная Речка до ГКНС в г.Сертолово</t>
  </si>
  <si>
    <t>2.1.</t>
  </si>
  <si>
    <t>3.1.</t>
  </si>
  <si>
    <t>ПЕРЕЧЕНЬ МЕРОПРИЯТИЙ ПО РЕАЛИЗАЦИИ МУНИЦИПАЛЬНОЙ ПРОГРАММЫ</t>
  </si>
  <si>
    <t>Раздел 3. Развитие сети уличного освещения города Сертолово</t>
  </si>
  <si>
    <t>Бюджет ЛО</t>
  </si>
  <si>
    <t xml:space="preserve">  МУ "Оказание услуг "Развитие"      </t>
  </si>
  <si>
    <t xml:space="preserve"> МУ "Оказание услуг "Развитие"      </t>
  </si>
  <si>
    <t>Итого по разделу 2, в т.ч.:</t>
  </si>
  <si>
    <t>Областной бюджет ЛО</t>
  </si>
  <si>
    <t>Итого по разделу 3, в т.ч.:</t>
  </si>
  <si>
    <t>Всего, в том числе по источникам:</t>
  </si>
  <si>
    <t>1.1.</t>
  </si>
  <si>
    <t>2017 г.</t>
  </si>
  <si>
    <t>2018 г.</t>
  </si>
  <si>
    <t>2019 г.</t>
  </si>
  <si>
    <t>2020 г.</t>
  </si>
  <si>
    <t>1.2.</t>
  </si>
  <si>
    <t>Итого по разделу 1, в т.ч.:</t>
  </si>
  <si>
    <t xml:space="preserve">                  Раздел 1. Организация обеспечения потребителей МО Сертолово качественными коммунальными услугами</t>
  </si>
  <si>
    <t>1.3.</t>
  </si>
  <si>
    <t>1.4.</t>
  </si>
  <si>
    <t>1.5.</t>
  </si>
  <si>
    <t>Раздел 2. Организация надежного уличного освещения на территории МО Сертолово</t>
  </si>
  <si>
    <t xml:space="preserve">                           Раздел 3. Обеспечение развития объектов транспортной инфраструктуры на территории МО Сертолово</t>
  </si>
  <si>
    <t xml:space="preserve">Строительство двухтрубной системы горячего водоснабжения  </t>
  </si>
  <si>
    <t>Строительство инженерной  и транспортной инфраструктуры к земельным участкам для ИЖС, выделенным для многодетных семей, по адресу: мкр. Чёрная Речка, г. Сертолово, Всеволожский район, Ленинградской области</t>
  </si>
  <si>
    <t xml:space="preserve">МУ "Оказание услуг "Развитие"      </t>
  </si>
  <si>
    <t>Проектирование,  реконструкция, модернизация и строительство участков сети уличного освещения города Сертолово</t>
  </si>
  <si>
    <t>Проектирование системы водоотведения дождевых вод на территории города Сертолово</t>
  </si>
  <si>
    <t>Проектирование, реконструкция  и строительство объектов транспортной инфраструктуры на территории МО Сертолово</t>
  </si>
  <si>
    <t>Актуализация схем теплоснабжения, водоснабжения и водоотведения на территории МО Сертолово с учетом перспективы развития</t>
  </si>
  <si>
    <t>Строительство  двухтрубной системы горячего водоснабжения  позволит улучшить качество подаваемой горячей воды   потребителям по  ул. Заречная, ул. Ветеранов, ул. Школьная.</t>
  </si>
  <si>
    <t>Строительство инженерной и транспортной инфраструктуры к  земельным участкам  позволит обеспечить данные участки инженерной инфраструктурой, а также улично-дорожной сетью с выездом на автомобильную дорогу  регионального значения "Парголово-Огоньки".</t>
  </si>
  <si>
    <t>Приложение №1</t>
  </si>
  <si>
    <t xml:space="preserve">к постановлению </t>
  </si>
  <si>
    <t>администрации МО Сертолово</t>
  </si>
  <si>
    <t>Проектирование системы водоотведения на територии города Сертолово позволит получить комплект проектно-сметной документации для дальнейшего ее строительства,  в целях повышения комфортности проживания населения города Сертолово.</t>
  </si>
  <si>
    <t>Актуализация схем теплоснабжения, водоснабжения и водоотведения позволит рационально решать вопросы теплоснабжения, водоснабжения и водоотведения новых объектов градостроения МО Сертолово.</t>
  </si>
  <si>
    <t>2.2.</t>
  </si>
  <si>
    <t>Актуализация схемы уличного освещения на территории МО Сертолово с учетом перспективы развития</t>
  </si>
  <si>
    <t>Реконструкция, модернизация и строительство участков сети уличного освещения города Сертолово позволит  повысить освещенность территории города Сертолово, а также обеспечит экономичность, надежность и экологичность функционирования  сети уличного освещения.</t>
  </si>
  <si>
    <t>Актуализация схемы уличного освещения на территории МО Сертолово повысит эффективность  планирования регламентных работ, что позволит увеличить сроки эксплуатации имеющейся инфраструктуры, позволит своевременно осуществлять замену участков сети уличного освещения  имеющих значительный физический износ, развивать сети уличного наружного освещения, решать вопросы связанные с  энергоэффективностью и функциональными улучшениями освещения территории МО Сертолово.</t>
  </si>
  <si>
    <t xml:space="preserve"> Реконструкция и строительство объектов транспортной инфраструктуры  позволит связать новые объекты градостроения с существующей транспортной системой, улучшить транспортно-эксплуатационные характеристики дорог и проездов, повысит безопасность и устойчивость транспортной системы.</t>
  </si>
  <si>
    <t>2019-2021 гг.</t>
  </si>
  <si>
    <t>Бюджет МО "Всеволожский муниципальный район"</t>
  </si>
  <si>
    <t>Всего                  (тыс. руб.)</t>
  </si>
  <si>
    <t>2021 г.</t>
  </si>
  <si>
    <t>2022 г.</t>
  </si>
  <si>
    <t>2017-2020 гг.</t>
  </si>
  <si>
    <t>2018-2022 гг.</t>
  </si>
  <si>
    <t>Ответственный за выполнение мероприятия</t>
  </si>
  <si>
    <t>2017, 2021, 2022 гг.</t>
  </si>
  <si>
    <t xml:space="preserve"> Строительство канализационного коллектора протяженностью 8,594 км от мкр. Черная Речка до ГКНС в г. Сертолово,  КНС производительностью 4200 м3/сут   в мкр. Черная Речка позволит исключить сброс неочищенных сточных вод на рельеф местности в мкр. Черная Речка.</t>
  </si>
  <si>
    <r>
      <t xml:space="preserve"> </t>
    </r>
    <r>
      <rPr>
        <b/>
        <sz val="16"/>
        <rFont val="Times New Roman"/>
        <family val="1"/>
      </rPr>
      <t>"Развитие инженерной и транспортной инфраструктуры на территории МО Сертолово" на 2017-2022 годы</t>
    </r>
  </si>
  <si>
    <t xml:space="preserve">2017 г.,             2019-2021 гг. </t>
  </si>
  <si>
    <r>
      <t xml:space="preserve">от </t>
    </r>
    <r>
      <rPr>
        <u val="single"/>
        <sz val="14"/>
        <rFont val="Times New Roman"/>
        <family val="1"/>
      </rPr>
      <t xml:space="preserve">29.12.2020 г.  </t>
    </r>
    <r>
      <rPr>
        <sz val="14"/>
        <rFont val="Times New Roman"/>
        <family val="1"/>
      </rPr>
      <t xml:space="preserve"> № </t>
    </r>
    <r>
      <rPr>
        <u val="single"/>
        <sz val="14"/>
        <rFont val="Times New Roman"/>
        <family val="1"/>
      </rPr>
      <t>1073</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</si>
</sst>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41">
    <font>
      <sz val="10"/>
      <name val="Arial Cyr"/>
      <family val="0"/>
    </font>
    <font>
      <b/>
      <sz val="12"/>
      <name val="Times New Roman"/>
      <family val="1"/>
    </font>
    <font>
      <sz val="11"/>
      <name val="Times New Roman"/>
      <family val="1"/>
    </font>
    <font>
      <sz val="10"/>
      <name val="Times New Roman"/>
      <family val="1"/>
    </font>
    <font>
      <sz val="8"/>
      <name val="Times New Roman"/>
      <family val="1"/>
    </font>
    <font>
      <sz val="8"/>
      <name val="Arial Cyr"/>
      <family val="0"/>
    </font>
    <font>
      <u val="single"/>
      <sz val="10"/>
      <color indexed="12"/>
      <name val="Arial Cyr"/>
      <family val="0"/>
    </font>
    <font>
      <u val="single"/>
      <sz val="10"/>
      <color indexed="36"/>
      <name val="Arial Cyr"/>
      <family val="0"/>
    </font>
    <font>
      <sz val="14"/>
      <name val="Arial Cyr"/>
      <family val="0"/>
    </font>
    <font>
      <sz val="11"/>
      <color indexed="10"/>
      <name val="Times New Roman"/>
      <family val="1"/>
    </font>
    <font>
      <sz val="10"/>
      <color indexed="10"/>
      <name val="Arial Cyr"/>
      <family val="0"/>
    </font>
    <font>
      <sz val="10"/>
      <color indexed="23"/>
      <name val="Helvetica"/>
      <family val="2"/>
    </font>
    <font>
      <sz val="12"/>
      <name val="Times New Roman"/>
      <family val="1"/>
    </font>
    <font>
      <sz val="14"/>
      <name val="Times New Roman"/>
      <family val="1"/>
    </font>
    <font>
      <sz val="9"/>
      <name val="Times New Roman"/>
      <family val="1"/>
    </font>
    <font>
      <b/>
      <sz val="14"/>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1"/>
      <color indexed="10"/>
      <name val="Times New Roman"/>
      <family val="1"/>
    </font>
    <font>
      <sz val="9"/>
      <color indexed="10"/>
      <name val="Times New Roman"/>
      <family val="1"/>
    </font>
    <font>
      <b/>
      <sz val="12"/>
      <color indexed="10"/>
      <name val="Times New Roman"/>
      <family val="1"/>
    </font>
    <font>
      <b/>
      <sz val="11"/>
      <name val="Times New Roman"/>
      <family val="1"/>
    </font>
    <font>
      <b/>
      <sz val="10"/>
      <name val="Arial Cyr"/>
      <family val="0"/>
    </font>
    <font>
      <u val="single"/>
      <sz val="14"/>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7"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4" borderId="0" applyNumberFormat="0" applyBorder="0" applyAlignment="0" applyProtection="0"/>
  </cellStyleXfs>
  <cellXfs count="133">
    <xf numFmtId="0" fontId="0" fillId="0" borderId="0" xfId="0" applyAlignment="1">
      <alignment/>
    </xf>
    <xf numFmtId="0" fontId="0" fillId="0" borderId="0" xfId="0" applyFill="1" applyAlignment="1">
      <alignment/>
    </xf>
    <xf numFmtId="0" fontId="4" fillId="0" borderId="10" xfId="0" applyFont="1" applyFill="1" applyBorder="1" applyAlignment="1">
      <alignment horizontal="center" wrapText="1"/>
    </xf>
    <xf numFmtId="0" fontId="0" fillId="0" borderId="0" xfId="0" applyFill="1" applyBorder="1" applyAlignment="1">
      <alignment/>
    </xf>
    <xf numFmtId="0" fontId="5" fillId="0" borderId="0" xfId="0" applyFont="1" applyFill="1" applyAlignment="1">
      <alignment/>
    </xf>
    <xf numFmtId="0" fontId="0" fillId="0" borderId="0" xfId="0" applyFill="1" applyAlignment="1">
      <alignment horizontal="left"/>
    </xf>
    <xf numFmtId="0" fontId="0" fillId="0" borderId="0" xfId="0" applyFont="1" applyFill="1" applyAlignment="1">
      <alignment/>
    </xf>
    <xf numFmtId="0" fontId="8" fillId="0" borderId="0" xfId="0" applyFont="1" applyFill="1" applyAlignment="1">
      <alignment/>
    </xf>
    <xf numFmtId="0" fontId="3" fillId="0" borderId="0" xfId="0" applyFont="1" applyFill="1" applyAlignment="1">
      <alignment/>
    </xf>
    <xf numFmtId="0" fontId="11" fillId="0" borderId="0" xfId="0" applyFont="1" applyAlignment="1">
      <alignment/>
    </xf>
    <xf numFmtId="0" fontId="10" fillId="0" borderId="0" xfId="0" applyFont="1" applyFill="1" applyAlignment="1">
      <alignment/>
    </xf>
    <xf numFmtId="0" fontId="3" fillId="0" borderId="10" xfId="0" applyFont="1" applyFill="1" applyBorder="1" applyAlignment="1">
      <alignment horizontal="center" vertical="center" wrapText="1"/>
    </xf>
    <xf numFmtId="0" fontId="12" fillId="0" borderId="0" xfId="0" applyFont="1" applyFill="1" applyAlignment="1">
      <alignment/>
    </xf>
    <xf numFmtId="0" fontId="0" fillId="0" borderId="0" xfId="0" applyFont="1" applyFill="1" applyAlignment="1">
      <alignment/>
    </xf>
    <xf numFmtId="0" fontId="13" fillId="0" borderId="0" xfId="0" applyFont="1" applyFill="1" applyBorder="1" applyAlignment="1">
      <alignment horizontal="center" wrapText="1"/>
    </xf>
    <xf numFmtId="0" fontId="1" fillId="0" borderId="0" xfId="0" applyFont="1" applyFill="1" applyBorder="1" applyAlignment="1">
      <alignment wrapText="1"/>
    </xf>
    <xf numFmtId="0" fontId="0" fillId="0" borderId="0" xfId="0" applyFont="1" applyFill="1" applyAlignment="1">
      <alignment/>
    </xf>
    <xf numFmtId="0" fontId="1" fillId="0" borderId="0" xfId="0" applyFont="1" applyFill="1" applyBorder="1" applyAlignment="1">
      <alignment horizontal="center" wrapText="1"/>
    </xf>
    <xf numFmtId="0" fontId="2" fillId="0" borderId="10" xfId="0" applyFont="1" applyFill="1" applyBorder="1" applyAlignment="1">
      <alignment horizontal="center" vertical="center" wrapText="1"/>
    </xf>
    <xf numFmtId="0" fontId="14" fillId="0" borderId="10" xfId="0" applyFont="1" applyFill="1" applyBorder="1" applyAlignment="1">
      <alignment horizontal="center" wrapText="1"/>
    </xf>
    <xf numFmtId="0" fontId="0" fillId="0" borderId="0" xfId="0" applyFont="1" applyFill="1" applyAlignment="1">
      <alignment horizontal="left"/>
    </xf>
    <xf numFmtId="0" fontId="2" fillId="0" borderId="10" xfId="0" applyFont="1" applyFill="1" applyBorder="1" applyAlignment="1">
      <alignment horizontal="center" wrapText="1"/>
    </xf>
    <xf numFmtId="0" fontId="2" fillId="0" borderId="10" xfId="0" applyFont="1" applyFill="1" applyBorder="1" applyAlignment="1">
      <alignment/>
    </xf>
    <xf numFmtId="0" fontId="34" fillId="0" borderId="10" xfId="0" applyFont="1" applyFill="1" applyBorder="1" applyAlignment="1">
      <alignment vertical="center" wrapText="1"/>
    </xf>
    <xf numFmtId="0" fontId="36"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176" fontId="35" fillId="24" borderId="10"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77" fontId="9" fillId="25" borderId="10" xfId="0" applyNumberFormat="1" applyFont="1" applyFill="1" applyBorder="1" applyAlignment="1">
      <alignment horizontal="center" vertical="center" wrapText="1"/>
    </xf>
    <xf numFmtId="177" fontId="36" fillId="0" borderId="10"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176" fontId="35" fillId="24" borderId="11" xfId="0" applyNumberFormat="1" applyFont="1" applyFill="1" applyBorder="1" applyAlignment="1">
      <alignment horizontal="center" vertical="center" wrapText="1"/>
    </xf>
    <xf numFmtId="0" fontId="36" fillId="0" borderId="0" xfId="0" applyFont="1" applyFill="1" applyAlignment="1">
      <alignment/>
    </xf>
    <xf numFmtId="16"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3" fillId="0" borderId="11" xfId="0" applyFont="1" applyFill="1" applyBorder="1" applyAlignment="1">
      <alignment horizontal="center" vertical="center" wrapText="1"/>
    </xf>
    <xf numFmtId="177" fontId="38" fillId="0" borderId="10" xfId="0" applyNumberFormat="1" applyFont="1" applyFill="1" applyBorder="1" applyAlignment="1">
      <alignment horizontal="center" vertical="center"/>
    </xf>
    <xf numFmtId="177" fontId="2" fillId="25" borderId="10" xfId="0" applyNumberFormat="1" applyFont="1" applyFill="1" applyBorder="1" applyAlignment="1">
      <alignment horizontal="center" vertical="center" wrapText="1"/>
    </xf>
    <xf numFmtId="0" fontId="14" fillId="25" borderId="10" xfId="0" applyFont="1" applyFill="1" applyBorder="1" applyAlignment="1">
      <alignment horizontal="center" vertical="center" wrapText="1"/>
    </xf>
    <xf numFmtId="0" fontId="3" fillId="25" borderId="10" xfId="0" applyFont="1" applyFill="1" applyBorder="1" applyAlignment="1">
      <alignment horizontal="left" vertical="top" wrapText="1"/>
    </xf>
    <xf numFmtId="177" fontId="2" fillId="24"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177" fontId="2" fillId="25" borderId="13" xfId="0" applyNumberFormat="1" applyFont="1" applyFill="1" applyBorder="1" applyAlignment="1">
      <alignment horizontal="center" vertical="center" wrapText="1"/>
    </xf>
    <xf numFmtId="4" fontId="2" fillId="25"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4" fontId="2" fillId="25" borderId="10" xfId="0" applyNumberFormat="1" applyFont="1" applyFill="1" applyBorder="1" applyAlignment="1">
      <alignment horizontal="center" vertical="center" wrapText="1"/>
    </xf>
    <xf numFmtId="0" fontId="3" fillId="25" borderId="15" xfId="0" applyFont="1" applyFill="1" applyBorder="1" applyAlignment="1">
      <alignment horizontal="center" vertical="center" wrapText="1"/>
    </xf>
    <xf numFmtId="0" fontId="3" fillId="25" borderId="16" xfId="0" applyFont="1" applyFill="1" applyBorder="1" applyAlignment="1">
      <alignment horizontal="center" vertical="center" wrapText="1"/>
    </xf>
    <xf numFmtId="0" fontId="3" fillId="25" borderId="17" xfId="0" applyFont="1" applyFill="1" applyBorder="1" applyAlignment="1">
      <alignment horizontal="center" vertical="center" wrapText="1"/>
    </xf>
    <xf numFmtId="177" fontId="0" fillId="25" borderId="10" xfId="0" applyNumberFormat="1" applyFont="1" applyFill="1" applyBorder="1" applyAlignment="1">
      <alignment horizontal="center" vertical="center"/>
    </xf>
    <xf numFmtId="0" fontId="38" fillId="0" borderId="10" xfId="0" applyFont="1" applyFill="1" applyBorder="1" applyAlignment="1">
      <alignment vertical="center" wrapText="1"/>
    </xf>
    <xf numFmtId="177" fontId="38" fillId="25"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24" borderId="10" xfId="0" applyFont="1" applyFill="1" applyBorder="1" applyAlignment="1">
      <alignment vertical="center" wrapText="1"/>
    </xf>
    <xf numFmtId="177" fontId="38" fillId="24" borderId="10" xfId="0" applyNumberFormat="1" applyFont="1" applyFill="1" applyBorder="1" applyAlignment="1">
      <alignment horizontal="center" vertical="center"/>
    </xf>
    <xf numFmtId="177" fontId="38" fillId="24" borderId="10" xfId="0" applyNumberFormat="1" applyFont="1" applyFill="1" applyBorder="1" applyAlignment="1">
      <alignment horizontal="center" vertical="center" wrapText="1"/>
    </xf>
    <xf numFmtId="176" fontId="2" fillId="24"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8" xfId="0" applyFont="1" applyBorder="1" applyAlignment="1">
      <alignment horizontal="center" vertical="center" wrapText="1"/>
    </xf>
    <xf numFmtId="0" fontId="2" fillId="25" borderId="10" xfId="0" applyFont="1" applyFill="1" applyBorder="1" applyAlignment="1">
      <alignment horizontal="left" vertical="top" wrapText="1"/>
    </xf>
    <xf numFmtId="177" fontId="0"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176" fontId="38" fillId="0" borderId="10" xfId="0" applyNumberFormat="1" applyFont="1" applyFill="1" applyBorder="1" applyAlignment="1">
      <alignment horizontal="center" vertical="center"/>
    </xf>
    <xf numFmtId="176" fontId="38" fillId="24" borderId="10" xfId="0" applyNumberFormat="1" applyFont="1" applyFill="1" applyBorder="1" applyAlignment="1">
      <alignment horizontal="center" vertical="center" wrapText="1"/>
    </xf>
    <xf numFmtId="176" fontId="2" fillId="24" borderId="10"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177" fontId="38" fillId="0" borderId="10" xfId="0" applyNumberFormat="1"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12" fillId="0" borderId="10" xfId="0" applyFont="1" applyFill="1" applyBorder="1" applyAlignment="1">
      <alignment vertical="center" wrapText="1"/>
    </xf>
    <xf numFmtId="176" fontId="12" fillId="0" borderId="11" xfId="0" applyNumberFormat="1" applyFont="1" applyFill="1" applyBorder="1" applyAlignment="1">
      <alignment horizontal="center" vertical="center" wrapText="1"/>
    </xf>
    <xf numFmtId="0" fontId="0" fillId="0" borderId="10" xfId="0" applyFont="1" applyFill="1" applyBorder="1" applyAlignment="1">
      <alignment/>
    </xf>
    <xf numFmtId="0" fontId="3" fillId="24" borderId="10" xfId="0" applyNumberFormat="1" applyFont="1" applyFill="1" applyBorder="1" applyAlignment="1">
      <alignment horizontal="center" vertical="center" wrapText="1"/>
    </xf>
    <xf numFmtId="0" fontId="12" fillId="24" borderId="10" xfId="0" applyFont="1" applyFill="1" applyBorder="1" applyAlignment="1">
      <alignment vertical="center" wrapText="1"/>
    </xf>
    <xf numFmtId="176" fontId="12" fillId="24" borderId="11" xfId="0" applyNumberFormat="1" applyFont="1" applyFill="1" applyBorder="1" applyAlignment="1">
      <alignment horizontal="center" vertical="center" wrapText="1"/>
    </xf>
    <xf numFmtId="177" fontId="2" fillId="24" borderId="10" xfId="0" applyNumberFormat="1" applyFont="1" applyFill="1" applyBorder="1" applyAlignment="1">
      <alignment horizontal="center" vertical="center"/>
    </xf>
    <xf numFmtId="0" fontId="0" fillId="24" borderId="10" xfId="0" applyFont="1" applyFill="1" applyBorder="1" applyAlignment="1">
      <alignment/>
    </xf>
    <xf numFmtId="0" fontId="2" fillId="24" borderId="19"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 fillId="0" borderId="10" xfId="0" applyFont="1" applyFill="1" applyBorder="1" applyAlignment="1">
      <alignment vertical="top" wrapText="1"/>
    </xf>
    <xf numFmtId="176" fontId="3" fillId="0" borderId="11" xfId="0" applyNumberFormat="1" applyFont="1" applyFill="1" applyBorder="1" applyAlignment="1">
      <alignment horizontal="center" vertical="center" wrapText="1"/>
    </xf>
    <xf numFmtId="0" fontId="3" fillId="0" borderId="10" xfId="0" applyFont="1" applyFill="1" applyBorder="1" applyAlignment="1">
      <alignment wrapText="1"/>
    </xf>
    <xf numFmtId="0" fontId="0" fillId="0" borderId="0" xfId="0" applyFont="1" applyFill="1" applyBorder="1" applyAlignment="1">
      <alignment/>
    </xf>
    <xf numFmtId="0" fontId="15" fillId="0" borderId="0" xfId="0" applyFont="1" applyFill="1" applyBorder="1" applyAlignment="1">
      <alignment/>
    </xf>
    <xf numFmtId="0" fontId="39" fillId="0" borderId="0" xfId="0" applyFont="1" applyFill="1" applyBorder="1" applyAlignment="1">
      <alignment/>
    </xf>
    <xf numFmtId="177" fontId="39" fillId="0" borderId="16" xfId="0" applyNumberFormat="1" applyFont="1" applyFill="1" applyBorder="1" applyAlignment="1">
      <alignment/>
    </xf>
    <xf numFmtId="177" fontId="39" fillId="0" borderId="0" xfId="0" applyNumberFormat="1" applyFont="1" applyFill="1" applyBorder="1" applyAlignment="1">
      <alignment/>
    </xf>
    <xf numFmtId="177" fontId="0" fillId="0" borderId="0" xfId="0" applyNumberFormat="1" applyFont="1" applyFill="1" applyBorder="1" applyAlignment="1">
      <alignment/>
    </xf>
    <xf numFmtId="176" fontId="39" fillId="0" borderId="0" xfId="0" applyNumberFormat="1" applyFont="1" applyFill="1" applyBorder="1" applyAlignment="1">
      <alignment/>
    </xf>
    <xf numFmtId="0" fontId="0" fillId="0" borderId="20" xfId="0" applyFont="1" applyFill="1" applyBorder="1" applyAlignment="1">
      <alignment/>
    </xf>
    <xf numFmtId="176" fontId="38" fillId="24" borderId="11" xfId="0" applyNumberFormat="1" applyFont="1" applyFill="1" applyBorder="1" applyAlignment="1">
      <alignment horizontal="center" vertical="center" wrapText="1"/>
    </xf>
    <xf numFmtId="0" fontId="2" fillId="24" borderId="10" xfId="0" applyFont="1" applyFill="1" applyBorder="1" applyAlignment="1">
      <alignment horizontal="left" vertical="center" wrapText="1"/>
    </xf>
    <xf numFmtId="0" fontId="13" fillId="0" borderId="0" xfId="0" applyFont="1" applyFill="1" applyAlignment="1">
      <alignment/>
    </xf>
    <xf numFmtId="0" fontId="3" fillId="0" borderId="13"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0" fontId="3" fillId="0" borderId="13" xfId="0" applyFont="1" applyFill="1" applyBorder="1" applyAlignment="1">
      <alignment horizontal="left" vertical="top" wrapText="1"/>
    </xf>
    <xf numFmtId="177" fontId="38" fillId="25" borderId="10" xfId="0" applyNumberFormat="1" applyFont="1" applyFill="1" applyBorder="1" applyAlignment="1">
      <alignment horizontal="center" vertical="center"/>
    </xf>
    <xf numFmtId="2" fontId="2" fillId="0" borderId="13" xfId="0" applyNumberFormat="1" applyFont="1" applyFill="1" applyBorder="1" applyAlignment="1">
      <alignment horizontal="left" vertical="top" wrapText="1"/>
    </xf>
    <xf numFmtId="0" fontId="10" fillId="0" borderId="0" xfId="0" applyFont="1" applyFill="1" applyAlignment="1">
      <alignment horizontal="left"/>
    </xf>
    <xf numFmtId="0" fontId="3" fillId="25" borderId="13" xfId="0" applyFont="1" applyFill="1" applyBorder="1" applyAlignment="1">
      <alignment horizontal="left" vertical="top" wrapText="1"/>
    </xf>
    <xf numFmtId="0" fontId="0" fillId="0" borderId="21" xfId="0" applyFont="1" applyBorder="1" applyAlignment="1">
      <alignment horizontal="left" vertical="top"/>
    </xf>
    <xf numFmtId="0" fontId="0" fillId="0" borderId="18" xfId="0" applyFont="1" applyBorder="1" applyAlignment="1">
      <alignment horizontal="left" vertical="top"/>
    </xf>
    <xf numFmtId="0" fontId="3" fillId="0" borderId="13"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13" fillId="0" borderId="0" xfId="0" applyFont="1" applyFill="1" applyBorder="1" applyAlignment="1">
      <alignment horizontal="center" wrapText="1"/>
    </xf>
    <xf numFmtId="0" fontId="15" fillId="0" borderId="0" xfId="0" applyFont="1" applyFill="1" applyBorder="1" applyAlignment="1">
      <alignment horizontal="center" wrapText="1"/>
    </xf>
    <xf numFmtId="0" fontId="3" fillId="0" borderId="13" xfId="0" applyNumberFormat="1" applyFont="1" applyFill="1" applyBorder="1" applyAlignment="1">
      <alignment horizontal="center" vertical="center" wrapText="1"/>
    </xf>
    <xf numFmtId="0" fontId="14" fillId="25"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0" fillId="0" borderId="21" xfId="0" applyBorder="1" applyAlignment="1">
      <alignment/>
    </xf>
    <xf numFmtId="0" fontId="0" fillId="0" borderId="18" xfId="0" applyBorder="1" applyAlignment="1">
      <alignment/>
    </xf>
    <xf numFmtId="0" fontId="2" fillId="0" borderId="1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3" fillId="25"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3" fillId="0" borderId="13" xfId="0" applyFont="1" applyFill="1" applyBorder="1" applyAlignment="1">
      <alignment horizontal="left" vertical="top" wrapText="1"/>
    </xf>
    <xf numFmtId="0" fontId="0" fillId="0" borderId="21" xfId="0" applyFont="1" applyBorder="1" applyAlignment="1">
      <alignment/>
    </xf>
    <xf numFmtId="0" fontId="0" fillId="0" borderId="21" xfId="0" applyFont="1" applyBorder="1" applyAlignment="1">
      <alignment horizontal="left" vertical="top" wrapText="1"/>
    </xf>
    <xf numFmtId="0" fontId="0" fillId="0" borderId="18" xfId="0" applyFont="1" applyBorder="1" applyAlignment="1">
      <alignment horizontal="left" vertical="top" wrapText="1"/>
    </xf>
    <xf numFmtId="0" fontId="14" fillId="0" borderId="13" xfId="0" applyFont="1" applyFill="1" applyBorder="1" applyAlignment="1">
      <alignment horizontal="center" vertical="center" wrapText="1"/>
    </xf>
    <xf numFmtId="16" fontId="3" fillId="0" borderId="13"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22" xfId="0" applyFont="1" applyBorder="1" applyAlignment="1">
      <alignment horizontal="center" vertical="center" wrapText="1"/>
    </xf>
    <xf numFmtId="0" fontId="0" fillId="0" borderId="19"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1438275</xdr:colOff>
      <xdr:row>22</xdr:row>
      <xdr:rowOff>219075</xdr:rowOff>
    </xdr:from>
    <xdr:ext cx="85725" cy="200025"/>
    <xdr:sp fLocksText="0">
      <xdr:nvSpPr>
        <xdr:cNvPr id="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1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1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1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2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2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2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4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4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4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5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5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5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6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6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6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6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6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6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7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7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7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7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7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7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8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8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8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8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8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8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48</xdr:row>
      <xdr:rowOff>0</xdr:rowOff>
    </xdr:from>
    <xdr:ext cx="85725" cy="200025"/>
    <xdr:sp>
      <xdr:nvSpPr>
        <xdr:cNvPr id="190" name="TextBox 858"/>
        <xdr:cNvSpPr txBox="1">
          <a:spLocks noChangeArrowheads="1"/>
        </xdr:cNvSpPr>
      </xdr:nvSpPr>
      <xdr:spPr>
        <a:xfrm>
          <a:off x="3619500" y="16830675"/>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9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9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9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9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9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9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0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0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0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0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0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0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0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1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1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1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1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1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1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1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2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2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2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2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2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2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2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3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3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3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3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3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3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3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4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4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4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4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4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4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4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5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5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5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5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5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5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5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6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6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6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6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6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6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6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7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7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7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7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7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7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7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8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8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8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8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8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8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8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9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9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9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9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9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9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9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0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0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0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0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0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0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0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1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1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1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1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1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1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1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2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2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2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2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2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2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2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3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3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3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3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3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3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3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4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4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4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4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4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4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4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5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5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5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5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5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5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5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6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6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6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6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6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6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6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7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7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7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7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7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7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7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45</xdr:row>
      <xdr:rowOff>28575</xdr:rowOff>
    </xdr:from>
    <xdr:ext cx="85725" cy="200025"/>
    <xdr:sp>
      <xdr:nvSpPr>
        <xdr:cNvPr id="380" name="TextBox 24"/>
        <xdr:cNvSpPr txBox="1">
          <a:spLocks noChangeArrowheads="1"/>
        </xdr:cNvSpPr>
      </xdr:nvSpPr>
      <xdr:spPr>
        <a:xfrm>
          <a:off x="3619500" y="16049625"/>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8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8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8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8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8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8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9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9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9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9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9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9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9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0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0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0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0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0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0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0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1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1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1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1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1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1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1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2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2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2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2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2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2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2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3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3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3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3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3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3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3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4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4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4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4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4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4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4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5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5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5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5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5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5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5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6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6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6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6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6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6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6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7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7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7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7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7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7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7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8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8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8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8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8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8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8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9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9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9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9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9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9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9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0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0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0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0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0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0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0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1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1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1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1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1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1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1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2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2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2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2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2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2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2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3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3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3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3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3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3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3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4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4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4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4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4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4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4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5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5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5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5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5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5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5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6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6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6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6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6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6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6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45</xdr:row>
      <xdr:rowOff>28575</xdr:rowOff>
    </xdr:from>
    <xdr:ext cx="85725" cy="200025"/>
    <xdr:sp>
      <xdr:nvSpPr>
        <xdr:cNvPr id="570" name="TextBox 214"/>
        <xdr:cNvSpPr txBox="1">
          <a:spLocks noChangeArrowheads="1"/>
        </xdr:cNvSpPr>
      </xdr:nvSpPr>
      <xdr:spPr>
        <a:xfrm>
          <a:off x="3619500" y="16049625"/>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7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7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7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7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7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7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8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8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8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8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8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8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9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9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9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9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9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9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0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0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0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0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0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0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1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1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1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1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1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1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2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2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2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2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2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2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3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3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3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3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3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3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4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4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4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4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4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4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5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5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5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5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5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5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6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6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6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6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6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6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7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7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7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7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7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7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8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8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8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8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8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8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9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9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9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9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9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9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0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0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0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0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0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0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1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1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1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1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1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1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2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2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2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2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2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2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3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3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3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3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3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3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4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4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4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4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4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4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5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5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5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5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5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5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45</xdr:row>
      <xdr:rowOff>28575</xdr:rowOff>
    </xdr:from>
    <xdr:ext cx="85725" cy="200025"/>
    <xdr:sp>
      <xdr:nvSpPr>
        <xdr:cNvPr id="760" name="TextBox 404"/>
        <xdr:cNvSpPr txBox="1">
          <a:spLocks noChangeArrowheads="1"/>
        </xdr:cNvSpPr>
      </xdr:nvSpPr>
      <xdr:spPr>
        <a:xfrm>
          <a:off x="3619500" y="16049625"/>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6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6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6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6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6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6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6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6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6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7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7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7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7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7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7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7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7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7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7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8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8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8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8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8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8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8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8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8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8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9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9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9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9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9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9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9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9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9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9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0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0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0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0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0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0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0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0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0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0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1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1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1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1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1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1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1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1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1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1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2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2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2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2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2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2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2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2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2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2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3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3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3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3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3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3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3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3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3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3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4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4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4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4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4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4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4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4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4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4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5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5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5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5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5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5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5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5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5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5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6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6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6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6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6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6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6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6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6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6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7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7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7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7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7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7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7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7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7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7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8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8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8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8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8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8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8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8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8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8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9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9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9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9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9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9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9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9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9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9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0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0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0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0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0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0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0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0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0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0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1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1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1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1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1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1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1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1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1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1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20"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2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2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23"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2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2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26"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2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2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29"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3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3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32"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3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3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35"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3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3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38"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3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4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41"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4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4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44"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4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4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47" name="Text Box 1"/>
        <xdr:cNvSpPr txBox="1">
          <a:spLocks noChangeArrowheads="1"/>
        </xdr:cNvSpPr>
      </xdr:nvSpPr>
      <xdr:spPr>
        <a:xfrm>
          <a:off x="1771650" y="76009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4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4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45</xdr:row>
      <xdr:rowOff>28575</xdr:rowOff>
    </xdr:from>
    <xdr:ext cx="85725" cy="200025"/>
    <xdr:sp>
      <xdr:nvSpPr>
        <xdr:cNvPr id="950" name="TextBox 594"/>
        <xdr:cNvSpPr txBox="1">
          <a:spLocks noChangeArrowheads="1"/>
        </xdr:cNvSpPr>
      </xdr:nvSpPr>
      <xdr:spPr>
        <a:xfrm>
          <a:off x="3619500" y="16049625"/>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5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5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5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5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5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5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5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5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5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6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6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6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6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6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6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6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6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6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6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7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7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7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7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7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7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7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7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7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7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8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8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8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8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8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8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8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8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8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8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9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9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9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9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9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9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9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9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9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9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0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0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0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0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0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0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0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0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0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0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1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1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1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1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1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1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1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1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1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1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2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2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2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2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2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2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2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2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2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2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3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3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3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3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3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3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3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3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3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3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4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4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4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4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4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4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4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4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4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4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5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5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5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5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5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5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5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5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5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5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6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6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6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6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6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6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6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6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6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6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7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7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7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7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7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7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7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7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7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7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8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8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8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8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8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8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8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8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8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8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9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9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9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9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9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9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9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9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9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9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0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0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0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0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0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0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0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0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0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0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1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11"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12"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1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14"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15"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1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17"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18"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1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20"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21"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2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23"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24"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2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26"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27"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2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29"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30"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3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3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3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3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35"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36"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3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38"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39"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43</xdr:row>
      <xdr:rowOff>28575</xdr:rowOff>
    </xdr:from>
    <xdr:ext cx="85725" cy="200025"/>
    <xdr:sp>
      <xdr:nvSpPr>
        <xdr:cNvPr id="1140" name="TextBox 784"/>
        <xdr:cNvSpPr txBox="1">
          <a:spLocks noChangeArrowheads="1"/>
        </xdr:cNvSpPr>
      </xdr:nvSpPr>
      <xdr:spPr>
        <a:xfrm>
          <a:off x="3619500" y="15735300"/>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4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4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4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4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45" name="TextBox 789"/>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46" name="TextBox 790"/>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4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48" name="TextBox 79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49" name="TextBox 79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5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51" name="TextBox 795"/>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52" name="TextBox 796"/>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5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54" name="TextBox 798"/>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55" name="TextBox 799"/>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5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57" name="TextBox 801"/>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58" name="TextBox 802"/>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5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60" name="TextBox 804"/>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61" name="TextBox 805"/>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6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63" name="TextBox 807"/>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64" name="TextBox 808"/>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6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66" name="TextBox 810"/>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67" name="TextBox 811"/>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6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69" name="TextBox 813"/>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70" name="TextBox 814"/>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7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72" name="TextBox 816"/>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73" name="TextBox 817"/>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7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75" name="TextBox 819"/>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76" name="TextBox 820"/>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7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78" name="TextBox 82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79" name="TextBox 82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8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81" name="TextBox 825"/>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82" name="TextBox 826"/>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8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84" name="TextBox 828"/>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85" name="TextBox 829"/>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8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87" name="TextBox 831"/>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88" name="TextBox 832"/>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8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90" name="TextBox 834"/>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91" name="TextBox 835"/>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9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93" name="TextBox 837"/>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94" name="TextBox 838"/>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9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96" name="TextBox 840"/>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97" name="TextBox 841"/>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9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99" name="TextBox 843"/>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00" name="TextBox 844"/>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0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02" name="TextBox 846"/>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03" name="TextBox 847"/>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0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05" name="TextBox 849"/>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06" name="TextBox 850"/>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0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08" name="TextBox 85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09" name="TextBox 85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1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11" name="TextBox 855"/>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12" name="TextBox 856"/>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1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14" name="TextBox 858"/>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15" name="TextBox 859"/>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1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17" name="TextBox 861"/>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18" name="TextBox 862"/>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1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20" name="TextBox 864"/>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21" name="TextBox 865"/>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2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23" name="TextBox 867"/>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24" name="TextBox 868"/>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2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26" name="TextBox 870"/>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27" name="TextBox 871"/>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2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29" name="TextBox 873"/>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30" name="TextBox 874"/>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3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32" name="TextBox 876"/>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33" name="TextBox 877"/>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3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35" name="TextBox 879"/>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36" name="TextBox 880"/>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3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38" name="TextBox 88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39" name="TextBox 88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4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41" name="TextBox 885"/>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42" name="TextBox 886"/>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4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44" name="TextBox 888"/>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45" name="TextBox 889"/>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4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47" name="TextBox 891"/>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48" name="TextBox 892"/>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4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50" name="TextBox 894"/>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51" name="TextBox 895"/>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5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53" name="TextBox 897"/>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54" name="TextBox 898"/>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5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56" name="TextBox 900"/>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57" name="TextBox 901"/>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5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59" name="TextBox 903"/>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60" name="TextBox 904"/>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6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62" name="TextBox 906"/>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63" name="TextBox 907"/>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6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65" name="TextBox 909"/>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66" name="TextBox 910"/>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6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68" name="TextBox 91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69" name="TextBox 91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7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71" name="TextBox 915"/>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72" name="TextBox 916"/>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7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74" name="TextBox 918"/>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75" name="TextBox 919"/>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7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77" name="TextBox 921"/>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78" name="TextBox 922"/>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7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80" name="TextBox 924"/>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81" name="TextBox 925"/>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8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83" name="TextBox 927"/>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84" name="TextBox 928"/>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8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86" name="TextBox 930"/>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87" name="TextBox 931"/>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8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89" name="TextBox 933"/>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90" name="TextBox 934"/>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9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92" name="TextBox 936"/>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93" name="TextBox 937"/>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9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95" name="TextBox 939"/>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96" name="TextBox 940"/>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29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98" name="TextBox 94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99" name="TextBox 94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0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01" name="TextBox 945"/>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02" name="TextBox 946"/>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0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04" name="TextBox 948"/>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05" name="TextBox 949"/>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0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07" name="TextBox 951"/>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08" name="TextBox 952"/>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0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10" name="TextBox 954"/>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11" name="TextBox 955"/>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1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13" name="TextBox 957"/>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14" name="TextBox 958"/>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1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16" name="TextBox 960"/>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17" name="TextBox 961"/>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1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19" name="TextBox 963"/>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20" name="TextBox 964"/>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2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22" name="TextBox 966"/>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23" name="TextBox 967"/>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2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25" name="TextBox 969"/>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26" name="TextBox 970"/>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2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28" name="TextBox 97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29" name="TextBox 97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647700</xdr:colOff>
      <xdr:row>43</xdr:row>
      <xdr:rowOff>28575</xdr:rowOff>
    </xdr:from>
    <xdr:ext cx="85725" cy="200025"/>
    <xdr:sp>
      <xdr:nvSpPr>
        <xdr:cNvPr id="1330" name="TextBox 974"/>
        <xdr:cNvSpPr txBox="1">
          <a:spLocks noChangeArrowheads="1"/>
        </xdr:cNvSpPr>
      </xdr:nvSpPr>
      <xdr:spPr>
        <a:xfrm>
          <a:off x="3638550" y="15735300"/>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3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32" name="Text Box 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33" name="Text Box 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3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35" name="TextBox 979"/>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36" name="TextBox 980"/>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3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38" name="TextBox 98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39" name="TextBox 98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4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41" name="TextBox 985"/>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42" name="TextBox 986"/>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4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44" name="TextBox 988"/>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45" name="TextBox 989"/>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4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47" name="TextBox 991"/>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48" name="TextBox 992"/>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4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50" name="TextBox 994"/>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51" name="TextBox 995"/>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5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53" name="TextBox 997"/>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54" name="TextBox 998"/>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5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56" name="TextBox 1000"/>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57" name="TextBox 1001"/>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5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59" name="TextBox 1003"/>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60" name="TextBox 1004"/>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6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62" name="TextBox 1006"/>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63" name="TextBox 1007"/>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6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65" name="TextBox 1009"/>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66" name="TextBox 1010"/>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6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68" name="TextBox 101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69" name="TextBox 101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7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71" name="TextBox 1015"/>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72" name="TextBox 1016"/>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7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74" name="TextBox 1018"/>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75" name="TextBox 1019"/>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7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77" name="TextBox 1021"/>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78" name="TextBox 1022"/>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7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80" name="TextBox 0"/>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81" name="TextBox 1"/>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8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83" name="TextBox 3"/>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84" name="TextBox 4"/>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8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86" name="TextBox 6"/>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87" name="TextBox 7"/>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8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89" name="TextBox 9"/>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90" name="TextBox 10"/>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9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92" name="TextBox 1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93" name="TextBox 1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9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95" name="TextBox 15"/>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96" name="TextBox 16"/>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39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98" name="TextBox 18"/>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99" name="TextBox 19"/>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0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01" name="TextBox 21"/>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02" name="TextBox 22"/>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0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04" name="TextBox 24"/>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05" name="TextBox 25"/>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0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07" name="TextBox 27"/>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08" name="TextBox 28"/>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0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10" name="TextBox 30"/>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11" name="TextBox 31"/>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1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13" name="TextBox 33"/>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14" name="TextBox 34"/>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1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16" name="TextBox 36"/>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17" name="TextBox 37"/>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1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19" name="TextBox 39"/>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20" name="TextBox 40"/>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2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22" name="TextBox 4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23" name="TextBox 4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2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25" name="TextBox 45"/>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26" name="TextBox 46"/>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2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28" name="TextBox 48"/>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29" name="TextBox 49"/>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3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31" name="TextBox 51"/>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32" name="TextBox 52"/>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3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34" name="TextBox 54"/>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35" name="TextBox 55"/>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3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37" name="TextBox 57"/>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38" name="TextBox 58"/>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3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40" name="TextBox 60"/>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41" name="TextBox 61"/>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4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43" name="TextBox 63"/>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44" name="TextBox 64"/>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4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46" name="TextBox 66"/>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47" name="TextBox 67"/>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4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49" name="TextBox 69"/>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50" name="TextBox 70"/>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5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52" name="TextBox 7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53" name="TextBox 7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5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55" name="TextBox 75"/>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56" name="TextBox 76"/>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5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58" name="TextBox 78"/>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59" name="TextBox 79"/>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6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61" name="TextBox 81"/>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62" name="TextBox 82"/>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6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64" name="TextBox 84"/>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65" name="TextBox 85"/>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6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67" name="TextBox 87"/>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68" name="TextBox 88"/>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6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70" name="TextBox 90"/>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71" name="TextBox 91"/>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7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73" name="TextBox 93"/>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74" name="TextBox 94"/>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7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76" name="TextBox 96"/>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77" name="TextBox 97"/>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7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79" name="TextBox 99"/>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80" name="TextBox 100"/>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8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82" name="TextBox 10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83" name="TextBox 10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8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85" name="TextBox 105"/>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86" name="TextBox 106"/>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8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88" name="TextBox 108"/>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89" name="TextBox 109"/>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90"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91" name="TextBox 111"/>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92" name="TextBox 112"/>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93"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94" name="TextBox 114"/>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95" name="TextBox 115"/>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96"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97" name="TextBox 117"/>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98" name="TextBox 118"/>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499"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00" name="TextBox 120"/>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01" name="TextBox 121"/>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502"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03" name="TextBox 123"/>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04" name="TextBox 124"/>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505"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06" name="TextBox 126"/>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07" name="TextBox 127"/>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508"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09" name="TextBox 129"/>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10" name="TextBox 130"/>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511"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12" name="TextBox 132"/>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13" name="TextBox 133"/>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514"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15" name="TextBox 135"/>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16" name="TextBox 136"/>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517" name="Text Box 1"/>
        <xdr:cNvSpPr txBox="1">
          <a:spLocks noChangeArrowheads="1"/>
        </xdr:cNvSpPr>
      </xdr:nvSpPr>
      <xdr:spPr>
        <a:xfrm>
          <a:off x="1771650" y="67722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18" name="TextBox 138"/>
        <xdr:cNvSpPr txBox="1">
          <a:spLocks noChangeArrowheads="1"/>
        </xdr:cNvSpPr>
      </xdr:nvSpPr>
      <xdr:spPr>
        <a:xfrm>
          <a:off x="1771650" y="614362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19" name="TextBox 139"/>
        <xdr:cNvSpPr txBox="1">
          <a:spLocks noChangeArrowheads="1"/>
        </xdr:cNvSpPr>
      </xdr:nvSpPr>
      <xdr:spPr>
        <a:xfrm>
          <a:off x="1771650" y="5400675"/>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647700</xdr:colOff>
      <xdr:row>43</xdr:row>
      <xdr:rowOff>28575</xdr:rowOff>
    </xdr:from>
    <xdr:ext cx="85725" cy="200025"/>
    <xdr:sp>
      <xdr:nvSpPr>
        <xdr:cNvPr id="1520" name="TextBox 140"/>
        <xdr:cNvSpPr txBox="1">
          <a:spLocks noChangeArrowheads="1"/>
        </xdr:cNvSpPr>
      </xdr:nvSpPr>
      <xdr:spPr>
        <a:xfrm>
          <a:off x="3638550" y="15735300"/>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tabSelected="1" view="pageBreakPreview" zoomScaleSheetLayoutView="100" zoomScalePageLayoutView="0" workbookViewId="0" topLeftCell="E2">
      <selection activeCell="A10" sqref="A10:L10"/>
    </sheetView>
  </sheetViews>
  <sheetFormatPr defaultColWidth="9.00390625" defaultRowHeight="12.75"/>
  <cols>
    <col min="1" max="1" width="4.375" style="6" customWidth="1"/>
    <col min="2" max="2" width="34.875" style="1" customWidth="1"/>
    <col min="3" max="3" width="14.75390625" style="1" customWidth="1"/>
    <col min="4" max="4" width="13.125" style="1" customWidth="1"/>
    <col min="5" max="5" width="15.375" style="1" customWidth="1"/>
    <col min="6" max="11" width="13.25390625" style="1" customWidth="1"/>
    <col min="12" max="12" width="12.875" style="1" customWidth="1"/>
    <col min="13" max="13" width="37.625" style="1" customWidth="1"/>
    <col min="14" max="16384" width="9.125" style="1" customWidth="1"/>
  </cols>
  <sheetData>
    <row r="1" spans="1:13" ht="13.5" customHeight="1" hidden="1">
      <c r="A1" s="1"/>
      <c r="L1" s="8"/>
      <c r="M1" s="8"/>
    </row>
    <row r="2" spans="1:13" ht="21" customHeight="1">
      <c r="A2" s="1"/>
      <c r="L2" s="12"/>
      <c r="M2" s="97" t="s">
        <v>42</v>
      </c>
    </row>
    <row r="3" spans="1:13" ht="16.5" customHeight="1">
      <c r="A3" s="1"/>
      <c r="L3" s="12"/>
      <c r="M3" s="97" t="s">
        <v>43</v>
      </c>
    </row>
    <row r="4" spans="1:13" ht="15.75" customHeight="1">
      <c r="A4" s="1"/>
      <c r="L4" s="12"/>
      <c r="M4" s="97" t="s">
        <v>44</v>
      </c>
    </row>
    <row r="5" spans="1:13" ht="18" customHeight="1">
      <c r="A5" s="1"/>
      <c r="L5" s="12"/>
      <c r="M5" s="97" t="s">
        <v>64</v>
      </c>
    </row>
    <row r="6" spans="1:13" ht="13.5" customHeight="1">
      <c r="A6" s="1"/>
      <c r="L6" s="8"/>
      <c r="M6" s="8"/>
    </row>
    <row r="7" spans="1:13" ht="13.5" customHeight="1">
      <c r="A7" s="1"/>
      <c r="L7" s="8"/>
      <c r="M7" s="8"/>
    </row>
    <row r="8" spans="1:13" ht="13.5" customHeight="1">
      <c r="A8" s="1"/>
      <c r="L8" s="8"/>
      <c r="M8" s="8"/>
    </row>
    <row r="9" spans="1:12" s="7" customFormat="1" ht="18.75">
      <c r="A9" s="14"/>
      <c r="B9" s="110" t="s">
        <v>11</v>
      </c>
      <c r="C9" s="110"/>
      <c r="D9" s="110"/>
      <c r="E9" s="110"/>
      <c r="F9" s="110"/>
      <c r="G9" s="110"/>
      <c r="H9" s="110"/>
      <c r="I9" s="110"/>
      <c r="J9" s="110"/>
      <c r="K9" s="110"/>
      <c r="L9" s="110"/>
    </row>
    <row r="10" spans="1:12" s="13" customFormat="1" ht="19.5" customHeight="1">
      <c r="A10" s="111" t="s">
        <v>62</v>
      </c>
      <c r="B10" s="111"/>
      <c r="C10" s="111"/>
      <c r="D10" s="111"/>
      <c r="E10" s="111"/>
      <c r="F10" s="111"/>
      <c r="G10" s="111"/>
      <c r="H10" s="111"/>
      <c r="I10" s="111"/>
      <c r="J10" s="111"/>
      <c r="K10" s="111"/>
      <c r="L10" s="111"/>
    </row>
    <row r="11" spans="1:13" s="16" customFormat="1" ht="9.75" customHeight="1">
      <c r="A11" s="15"/>
      <c r="B11" s="15"/>
      <c r="C11" s="15"/>
      <c r="D11" s="15"/>
      <c r="E11" s="15"/>
      <c r="F11" s="15"/>
      <c r="G11" s="15"/>
      <c r="H11" s="15"/>
      <c r="I11" s="15"/>
      <c r="J11" s="15"/>
      <c r="K11" s="15"/>
      <c r="L11" s="15"/>
      <c r="M11" s="15"/>
    </row>
    <row r="12" spans="1:13" s="16" customFormat="1" ht="5.25" customHeight="1" hidden="1">
      <c r="A12" s="17"/>
      <c r="B12" s="17"/>
      <c r="C12" s="17"/>
      <c r="D12" s="17"/>
      <c r="E12" s="17"/>
      <c r="F12" s="17"/>
      <c r="G12" s="17"/>
      <c r="H12" s="17"/>
      <c r="I12" s="17"/>
      <c r="J12" s="17"/>
      <c r="K12" s="17"/>
      <c r="L12" s="17"/>
      <c r="M12" s="17"/>
    </row>
    <row r="13" spans="1:13" s="6" customFormat="1" ht="66.75" customHeight="1">
      <c r="A13" s="18" t="s">
        <v>6</v>
      </c>
      <c r="B13" s="18" t="s">
        <v>3</v>
      </c>
      <c r="C13" s="11" t="s">
        <v>0</v>
      </c>
      <c r="D13" s="11" t="s">
        <v>4</v>
      </c>
      <c r="E13" s="18" t="s">
        <v>54</v>
      </c>
      <c r="F13" s="117" t="s">
        <v>1</v>
      </c>
      <c r="G13" s="118"/>
      <c r="H13" s="118"/>
      <c r="I13" s="118"/>
      <c r="J13" s="118"/>
      <c r="K13" s="119"/>
      <c r="L13" s="11" t="s">
        <v>59</v>
      </c>
      <c r="M13" s="18" t="s">
        <v>2</v>
      </c>
    </row>
    <row r="14" spans="1:13" s="6" customFormat="1" ht="22.5" customHeight="1">
      <c r="A14" s="22"/>
      <c r="B14" s="18"/>
      <c r="C14" s="11"/>
      <c r="D14" s="11"/>
      <c r="E14" s="18"/>
      <c r="F14" s="18" t="s">
        <v>21</v>
      </c>
      <c r="G14" s="18" t="s">
        <v>22</v>
      </c>
      <c r="H14" s="18" t="s">
        <v>23</v>
      </c>
      <c r="I14" s="18" t="s">
        <v>24</v>
      </c>
      <c r="J14" s="18" t="s">
        <v>55</v>
      </c>
      <c r="K14" s="18" t="s">
        <v>56</v>
      </c>
      <c r="L14" s="11"/>
      <c r="M14" s="18"/>
    </row>
    <row r="15" spans="1:13" s="4" customFormat="1" ht="14.25" customHeight="1">
      <c r="A15" s="2">
        <v>1</v>
      </c>
      <c r="B15" s="2">
        <v>2</v>
      </c>
      <c r="C15" s="2">
        <v>3</v>
      </c>
      <c r="D15" s="19">
        <v>4</v>
      </c>
      <c r="E15" s="19">
        <v>5</v>
      </c>
      <c r="F15" s="19">
        <v>6</v>
      </c>
      <c r="G15" s="19">
        <v>7</v>
      </c>
      <c r="H15" s="21">
        <v>8</v>
      </c>
      <c r="I15" s="19">
        <v>9</v>
      </c>
      <c r="J15" s="19">
        <v>10</v>
      </c>
      <c r="K15" s="19">
        <v>11</v>
      </c>
      <c r="L15" s="19">
        <v>12</v>
      </c>
      <c r="M15" s="19">
        <v>13</v>
      </c>
    </row>
    <row r="16" spans="1:12" s="20" customFormat="1" ht="15" customHeight="1">
      <c r="A16" s="121" t="s">
        <v>27</v>
      </c>
      <c r="B16" s="122"/>
      <c r="C16" s="122"/>
      <c r="D16" s="122"/>
      <c r="E16" s="122"/>
      <c r="F16" s="122"/>
      <c r="G16" s="122"/>
      <c r="H16" s="122"/>
      <c r="I16" s="122"/>
      <c r="J16" s="122"/>
      <c r="K16" s="122"/>
      <c r="L16" s="123"/>
    </row>
    <row r="17" spans="1:15" ht="63.75">
      <c r="A17" s="36" t="s">
        <v>20</v>
      </c>
      <c r="B17" s="37" t="s">
        <v>33</v>
      </c>
      <c r="C17" s="11" t="s">
        <v>5</v>
      </c>
      <c r="D17" s="38" t="s">
        <v>55</v>
      </c>
      <c r="E17" s="39">
        <f aca="true" t="shared" si="0" ref="E17:E25">F17+G17+H17+I17+J17+K17</f>
        <v>1000</v>
      </c>
      <c r="F17" s="40"/>
      <c r="G17" s="40"/>
      <c r="H17" s="40"/>
      <c r="I17" s="40"/>
      <c r="J17" s="40"/>
      <c r="K17" s="40">
        <v>1000</v>
      </c>
      <c r="L17" s="41" t="s">
        <v>35</v>
      </c>
      <c r="M17" s="42" t="s">
        <v>40</v>
      </c>
      <c r="O17" s="9"/>
    </row>
    <row r="18" spans="1:14" ht="83.25" customHeight="1">
      <c r="A18" s="36" t="s">
        <v>25</v>
      </c>
      <c r="B18" s="37" t="s">
        <v>39</v>
      </c>
      <c r="C18" s="11" t="s">
        <v>5</v>
      </c>
      <c r="D18" s="38" t="s">
        <v>63</v>
      </c>
      <c r="E18" s="39">
        <f t="shared" si="0"/>
        <v>6140</v>
      </c>
      <c r="F18" s="40">
        <v>1400</v>
      </c>
      <c r="G18" s="40"/>
      <c r="H18" s="40">
        <f>1000-250</f>
        <v>750</v>
      </c>
      <c r="I18" s="40">
        <f>1500-10</f>
        <v>1490</v>
      </c>
      <c r="J18" s="40">
        <v>1000</v>
      </c>
      <c r="K18" s="40">
        <v>1500</v>
      </c>
      <c r="L18" s="41" t="s">
        <v>35</v>
      </c>
      <c r="M18" s="42" t="s">
        <v>46</v>
      </c>
      <c r="N18" s="9"/>
    </row>
    <row r="19" spans="1:13" ht="41.25" customHeight="1">
      <c r="A19" s="112" t="s">
        <v>28</v>
      </c>
      <c r="B19" s="114" t="s">
        <v>8</v>
      </c>
      <c r="C19" s="44" t="s">
        <v>19</v>
      </c>
      <c r="D19" s="120" t="s">
        <v>57</v>
      </c>
      <c r="E19" s="39">
        <f>F19+G19+H19+I19+J19+K19</f>
        <v>339557.93999999994</v>
      </c>
      <c r="F19" s="45">
        <f>F20+F21</f>
        <v>41913.8</v>
      </c>
      <c r="G19" s="45">
        <f>G20+G21</f>
        <v>110928.44</v>
      </c>
      <c r="H19" s="45">
        <f>H20+H21</f>
        <v>186515.69999999998</v>
      </c>
      <c r="I19" s="45">
        <f>I20+I21</f>
        <v>200</v>
      </c>
      <c r="J19" s="46"/>
      <c r="K19" s="46"/>
      <c r="L19" s="113" t="s">
        <v>14</v>
      </c>
      <c r="M19" s="104" t="s">
        <v>61</v>
      </c>
    </row>
    <row r="20" spans="1:13" ht="25.5">
      <c r="A20" s="108"/>
      <c r="B20" s="115"/>
      <c r="C20" s="47" t="s">
        <v>5</v>
      </c>
      <c r="D20" s="108"/>
      <c r="E20" s="39">
        <f t="shared" si="0"/>
        <v>32942.54</v>
      </c>
      <c r="F20" s="45">
        <v>16913.8</v>
      </c>
      <c r="G20" s="45">
        <f>15501+1000-25-10338.96-836.1</f>
        <v>5300.9400000000005</v>
      </c>
      <c r="H20" s="45">
        <f>11630.5-500-987.4+384.7</f>
        <v>10527.800000000001</v>
      </c>
      <c r="I20" s="45">
        <v>200</v>
      </c>
      <c r="J20" s="46"/>
      <c r="K20" s="46"/>
      <c r="L20" s="108"/>
      <c r="M20" s="105"/>
    </row>
    <row r="21" spans="1:13" s="3" customFormat="1" ht="24" customHeight="1">
      <c r="A21" s="109"/>
      <c r="B21" s="116"/>
      <c r="C21" s="47" t="s">
        <v>13</v>
      </c>
      <c r="D21" s="109"/>
      <c r="E21" s="39">
        <f t="shared" si="0"/>
        <v>306615.4</v>
      </c>
      <c r="F21" s="45">
        <v>25000</v>
      </c>
      <c r="G21" s="45">
        <f>97500+8127.5</f>
        <v>105627.5</v>
      </c>
      <c r="H21" s="45">
        <f>154977.8+21010.1</f>
        <v>175987.9</v>
      </c>
      <c r="I21" s="40"/>
      <c r="J21" s="48"/>
      <c r="K21" s="48"/>
      <c r="L21" s="109"/>
      <c r="M21" s="106"/>
    </row>
    <row r="22" spans="1:13" ht="65.25" customHeight="1">
      <c r="A22" s="98" t="s">
        <v>29</v>
      </c>
      <c r="B22" s="102" t="s">
        <v>37</v>
      </c>
      <c r="C22" s="47" t="s">
        <v>5</v>
      </c>
      <c r="D22" s="49" t="s">
        <v>22</v>
      </c>
      <c r="E22" s="39">
        <f t="shared" si="0"/>
        <v>1510</v>
      </c>
      <c r="F22" s="45"/>
      <c r="G22" s="45">
        <f>5000-520-2970</f>
        <v>1510</v>
      </c>
      <c r="H22" s="45"/>
      <c r="I22" s="46"/>
      <c r="J22" s="46"/>
      <c r="K22" s="46"/>
      <c r="L22" s="99" t="s">
        <v>14</v>
      </c>
      <c r="M22" s="100" t="s">
        <v>45</v>
      </c>
    </row>
    <row r="23" spans="1:13" s="3" customFormat="1" ht="42" customHeight="1">
      <c r="A23" s="107" t="s">
        <v>30</v>
      </c>
      <c r="B23" s="114" t="s">
        <v>34</v>
      </c>
      <c r="C23" s="44" t="s">
        <v>19</v>
      </c>
      <c r="D23" s="49" t="s">
        <v>58</v>
      </c>
      <c r="E23" s="101">
        <f t="shared" si="0"/>
        <v>112608.49999999999</v>
      </c>
      <c r="F23" s="40"/>
      <c r="G23" s="40">
        <f>G24+G25</f>
        <v>1307.9</v>
      </c>
      <c r="H23" s="40">
        <f>H24+H25</f>
        <v>3500</v>
      </c>
      <c r="I23" s="40">
        <f>I24+I25</f>
        <v>23454.6</v>
      </c>
      <c r="J23" s="40">
        <f>J24+J25</f>
        <v>47410.299999999996</v>
      </c>
      <c r="K23" s="40">
        <f>K24+K25</f>
        <v>36935.7</v>
      </c>
      <c r="L23" s="128" t="s">
        <v>15</v>
      </c>
      <c r="M23" s="124" t="s">
        <v>41</v>
      </c>
    </row>
    <row r="24" spans="1:13" s="3" customFormat="1" ht="28.5" customHeight="1">
      <c r="A24" s="108"/>
      <c r="B24" s="126"/>
      <c r="C24" s="11" t="s">
        <v>5</v>
      </c>
      <c r="D24" s="50"/>
      <c r="E24" s="101">
        <f t="shared" si="0"/>
        <v>17991.4</v>
      </c>
      <c r="F24" s="40"/>
      <c r="G24" s="40">
        <f>1313.9-6</f>
        <v>1307.9</v>
      </c>
      <c r="H24" s="40">
        <v>3500</v>
      </c>
      <c r="I24" s="40">
        <f>2285.4+308+22.9+270</f>
        <v>2886.3</v>
      </c>
      <c r="J24" s="40">
        <f>4624.3+1121.6+45.8</f>
        <v>5791.7</v>
      </c>
      <c r="K24" s="40">
        <f>3603.4+866.7+35.4</f>
        <v>4505.5</v>
      </c>
      <c r="L24" s="108"/>
      <c r="M24" s="126"/>
    </row>
    <row r="25" spans="1:13" s="3" customFormat="1" ht="35.25" customHeight="1">
      <c r="A25" s="109"/>
      <c r="B25" s="127"/>
      <c r="C25" s="11" t="s">
        <v>13</v>
      </c>
      <c r="D25" s="51"/>
      <c r="E25" s="101">
        <f t="shared" si="0"/>
        <v>94617.09999999999</v>
      </c>
      <c r="F25" s="52"/>
      <c r="G25" s="40"/>
      <c r="H25" s="40"/>
      <c r="I25" s="40">
        <v>20568.3</v>
      </c>
      <c r="J25" s="40">
        <v>41618.6</v>
      </c>
      <c r="K25" s="40">
        <v>32430.2</v>
      </c>
      <c r="L25" s="109"/>
      <c r="M25" s="127"/>
    </row>
    <row r="26" spans="1:13" ht="18" customHeight="1">
      <c r="A26" s="33"/>
      <c r="B26" s="53" t="s">
        <v>26</v>
      </c>
      <c r="C26" s="23"/>
      <c r="D26" s="32"/>
      <c r="E26" s="39">
        <f>F26+G26+H26+I26+J26+K26</f>
        <v>460816.43999999994</v>
      </c>
      <c r="F26" s="54">
        <f>F17+F18+F19+F23</f>
        <v>43313.8</v>
      </c>
      <c r="G26" s="54">
        <f>G28+G29</f>
        <v>113746.34</v>
      </c>
      <c r="H26" s="54">
        <f>H28+H29</f>
        <v>190765.69999999998</v>
      </c>
      <c r="I26" s="54">
        <f>I28+I29</f>
        <v>25144.6</v>
      </c>
      <c r="J26" s="54">
        <f>J28+J29</f>
        <v>48410.299999999996</v>
      </c>
      <c r="K26" s="54">
        <f>K28+K29</f>
        <v>39435.7</v>
      </c>
      <c r="L26" s="24"/>
      <c r="M26" s="25"/>
    </row>
    <row r="27" spans="1:13" ht="15" customHeight="1" hidden="1">
      <c r="A27" s="26" t="s">
        <v>12</v>
      </c>
      <c r="B27" s="26"/>
      <c r="C27" s="26"/>
      <c r="D27" s="31"/>
      <c r="E27" s="55"/>
      <c r="F27" s="55"/>
      <c r="G27" s="55"/>
      <c r="H27" s="55"/>
      <c r="I27" s="55"/>
      <c r="J27" s="55"/>
      <c r="K27" s="55"/>
      <c r="L27" s="26"/>
      <c r="M27" s="26"/>
    </row>
    <row r="28" spans="1:13" ht="18" customHeight="1">
      <c r="A28" s="27"/>
      <c r="B28" s="56" t="s">
        <v>5</v>
      </c>
      <c r="C28" s="27"/>
      <c r="D28" s="34"/>
      <c r="E28" s="57">
        <f>F28+G28+H28+I28+J28+K28</f>
        <v>59583.94</v>
      </c>
      <c r="F28" s="58">
        <f aca="true" t="shared" si="1" ref="F28:K28">F17+F18+F20+F22+F24</f>
        <v>18313.8</v>
      </c>
      <c r="G28" s="58">
        <f t="shared" si="1"/>
        <v>8118.84</v>
      </c>
      <c r="H28" s="58">
        <f t="shared" si="1"/>
        <v>14777.800000000001</v>
      </c>
      <c r="I28" s="58">
        <f t="shared" si="1"/>
        <v>4576.3</v>
      </c>
      <c r="J28" s="58">
        <f t="shared" si="1"/>
        <v>6791.7</v>
      </c>
      <c r="K28" s="58">
        <f t="shared" si="1"/>
        <v>7005.5</v>
      </c>
      <c r="L28" s="27"/>
      <c r="M28" s="27"/>
    </row>
    <row r="29" spans="1:13" ht="18" customHeight="1">
      <c r="A29" s="27"/>
      <c r="B29" s="59" t="s">
        <v>17</v>
      </c>
      <c r="C29" s="27"/>
      <c r="D29" s="34"/>
      <c r="E29" s="57">
        <f>F29+G29+H29+I29+J29+K29</f>
        <v>401232.5</v>
      </c>
      <c r="F29" s="58">
        <f aca="true" t="shared" si="2" ref="F29:K29">F21+F25</f>
        <v>25000</v>
      </c>
      <c r="G29" s="58">
        <f t="shared" si="2"/>
        <v>105627.5</v>
      </c>
      <c r="H29" s="58">
        <f t="shared" si="2"/>
        <v>175987.9</v>
      </c>
      <c r="I29" s="58">
        <f t="shared" si="2"/>
        <v>20568.3</v>
      </c>
      <c r="J29" s="58">
        <f t="shared" si="2"/>
        <v>41618.6</v>
      </c>
      <c r="K29" s="58">
        <f t="shared" si="2"/>
        <v>32430.2</v>
      </c>
      <c r="L29" s="27"/>
      <c r="M29" s="27"/>
    </row>
    <row r="30" spans="1:13" s="5" customFormat="1" ht="18.75" customHeight="1">
      <c r="A30" s="121" t="s">
        <v>31</v>
      </c>
      <c r="B30" s="131"/>
      <c r="C30" s="131"/>
      <c r="D30" s="131"/>
      <c r="E30" s="131"/>
      <c r="F30" s="131"/>
      <c r="G30" s="131"/>
      <c r="H30" s="131"/>
      <c r="I30" s="131"/>
      <c r="J30" s="131"/>
      <c r="K30" s="131"/>
      <c r="L30" s="132"/>
      <c r="M30" s="103"/>
    </row>
    <row r="31" spans="1:13" ht="80.25" customHeight="1">
      <c r="A31" s="60" t="s">
        <v>9</v>
      </c>
      <c r="B31" s="37" t="s">
        <v>36</v>
      </c>
      <c r="C31" s="11" t="s">
        <v>5</v>
      </c>
      <c r="D31" s="38" t="s">
        <v>60</v>
      </c>
      <c r="E31" s="39">
        <f>F31+G31+H31+I31+J31+K31</f>
        <v>4276</v>
      </c>
      <c r="F31" s="61">
        <v>1976</v>
      </c>
      <c r="G31" s="40"/>
      <c r="H31" s="61"/>
      <c r="I31" s="61"/>
      <c r="J31" s="61">
        <f>1150</f>
        <v>1150</v>
      </c>
      <c r="K31" s="61">
        <f>1150</f>
        <v>1150</v>
      </c>
      <c r="L31" s="62" t="s">
        <v>15</v>
      </c>
      <c r="M31" s="63" t="s">
        <v>49</v>
      </c>
    </row>
    <row r="32" spans="1:13" ht="132.75" customHeight="1">
      <c r="A32" s="64" t="s">
        <v>47</v>
      </c>
      <c r="B32" s="65" t="s">
        <v>48</v>
      </c>
      <c r="C32" s="11" t="s">
        <v>13</v>
      </c>
      <c r="D32" s="38" t="s">
        <v>22</v>
      </c>
      <c r="E32" s="39">
        <f>F32+G32+H32+I32+J32+K32</f>
        <v>500</v>
      </c>
      <c r="F32" s="66"/>
      <c r="G32" s="40">
        <v>500</v>
      </c>
      <c r="H32" s="61"/>
      <c r="I32" s="61"/>
      <c r="J32" s="61"/>
      <c r="K32" s="61"/>
      <c r="L32" s="41" t="s">
        <v>35</v>
      </c>
      <c r="M32" s="42" t="s">
        <v>50</v>
      </c>
    </row>
    <row r="33" spans="1:13" ht="16.5" customHeight="1">
      <c r="A33" s="33"/>
      <c r="B33" s="53" t="s">
        <v>16</v>
      </c>
      <c r="C33" s="67"/>
      <c r="D33" s="38"/>
      <c r="E33" s="39">
        <f>F33+G33+H33+I33+J33+K33</f>
        <v>4776</v>
      </c>
      <c r="F33" s="54">
        <f aca="true" t="shared" si="3" ref="F33:K33">F31+F32</f>
        <v>1976</v>
      </c>
      <c r="G33" s="54">
        <f t="shared" si="3"/>
        <v>500</v>
      </c>
      <c r="H33" s="54">
        <f t="shared" si="3"/>
        <v>0</v>
      </c>
      <c r="I33" s="54">
        <f t="shared" si="3"/>
        <v>0</v>
      </c>
      <c r="J33" s="54">
        <f t="shared" si="3"/>
        <v>1150</v>
      </c>
      <c r="K33" s="54">
        <f t="shared" si="3"/>
        <v>1150</v>
      </c>
      <c r="L33" s="68"/>
      <c r="M33" s="67"/>
    </row>
    <row r="34" spans="1:13" s="6" customFormat="1" ht="18" customHeight="1">
      <c r="A34" s="69"/>
      <c r="B34" s="56" t="s">
        <v>5</v>
      </c>
      <c r="C34" s="70"/>
      <c r="D34" s="71"/>
      <c r="E34" s="57">
        <f>F34+G34+H34+I34+J34+K34</f>
        <v>4776</v>
      </c>
      <c r="F34" s="58">
        <f aca="true" t="shared" si="4" ref="F34:K34">F33</f>
        <v>1976</v>
      </c>
      <c r="G34" s="58">
        <f t="shared" si="4"/>
        <v>500</v>
      </c>
      <c r="H34" s="58">
        <f t="shared" si="4"/>
        <v>0</v>
      </c>
      <c r="I34" s="58">
        <f t="shared" si="4"/>
        <v>0</v>
      </c>
      <c r="J34" s="58">
        <f t="shared" si="4"/>
        <v>1150</v>
      </c>
      <c r="K34" s="58">
        <f t="shared" si="4"/>
        <v>1150</v>
      </c>
      <c r="L34" s="70"/>
      <c r="M34" s="69"/>
    </row>
    <row r="35" spans="1:12" s="20" customFormat="1" ht="15" customHeight="1">
      <c r="A35" s="121" t="s">
        <v>32</v>
      </c>
      <c r="B35" s="131"/>
      <c r="C35" s="131"/>
      <c r="D35" s="131"/>
      <c r="E35" s="131"/>
      <c r="F35" s="131"/>
      <c r="G35" s="131"/>
      <c r="H35" s="131"/>
      <c r="I35" s="131"/>
      <c r="J35" s="131"/>
      <c r="K35" s="131"/>
      <c r="L35" s="132"/>
    </row>
    <row r="36" spans="1:15" ht="43.5" customHeight="1">
      <c r="A36" s="129" t="s">
        <v>10</v>
      </c>
      <c r="B36" s="114" t="s">
        <v>38</v>
      </c>
      <c r="C36" s="44" t="s">
        <v>19</v>
      </c>
      <c r="D36" s="107" t="s">
        <v>52</v>
      </c>
      <c r="E36" s="39">
        <f aca="true" t="shared" si="5" ref="E36:E42">F36+G36+H36+I36+J36+K36</f>
        <v>229943</v>
      </c>
      <c r="F36" s="28"/>
      <c r="G36" s="29"/>
      <c r="H36" s="54">
        <f>H37+H38+H39</f>
        <v>2700</v>
      </c>
      <c r="I36" s="54">
        <f>I37+I38+I39</f>
        <v>172659.4</v>
      </c>
      <c r="J36" s="54">
        <f>J37+J38+J39</f>
        <v>41080.9</v>
      </c>
      <c r="K36" s="54">
        <f>K37+K38+K39</f>
        <v>13502.7</v>
      </c>
      <c r="L36" s="128" t="s">
        <v>35</v>
      </c>
      <c r="M36" s="124" t="s">
        <v>51</v>
      </c>
      <c r="O36" s="9"/>
    </row>
    <row r="37" spans="1:15" ht="25.5">
      <c r="A37" s="108"/>
      <c r="B37" s="126"/>
      <c r="C37" s="47" t="s">
        <v>5</v>
      </c>
      <c r="D37" s="108"/>
      <c r="E37" s="39">
        <f t="shared" si="5"/>
        <v>45846.2</v>
      </c>
      <c r="F37" s="28"/>
      <c r="G37" s="29"/>
      <c r="H37" s="40"/>
      <c r="I37" s="40">
        <f>12971.8+2257.3+370-1069.6</f>
        <v>14529.499999999998</v>
      </c>
      <c r="J37" s="40">
        <f>1751.3+1966.1+1066+2030.6+8000+3000</f>
        <v>17814</v>
      </c>
      <c r="K37" s="40">
        <f>10301.1+3031.3+170.3</f>
        <v>13502.7</v>
      </c>
      <c r="L37" s="108"/>
      <c r="M37" s="125"/>
      <c r="O37" s="9"/>
    </row>
    <row r="38" spans="1:15" ht="15.75" customHeight="1">
      <c r="A38" s="108"/>
      <c r="B38" s="126"/>
      <c r="C38" s="47" t="s">
        <v>13</v>
      </c>
      <c r="D38" s="108"/>
      <c r="E38" s="39">
        <f t="shared" si="5"/>
        <v>181396.8</v>
      </c>
      <c r="F38" s="28"/>
      <c r="G38" s="28"/>
      <c r="H38" s="40"/>
      <c r="I38" s="40">
        <f>172340.8-14210.9</f>
        <v>158129.9</v>
      </c>
      <c r="J38" s="40">
        <v>23266.9</v>
      </c>
      <c r="K38" s="40"/>
      <c r="L38" s="108"/>
      <c r="M38" s="125"/>
      <c r="O38" s="9"/>
    </row>
    <row r="39" spans="1:15" ht="52.5" customHeight="1">
      <c r="A39" s="109"/>
      <c r="B39" s="127"/>
      <c r="C39" s="47" t="s">
        <v>53</v>
      </c>
      <c r="D39" s="109"/>
      <c r="E39" s="39">
        <f t="shared" si="5"/>
        <v>2700</v>
      </c>
      <c r="F39" s="28"/>
      <c r="G39" s="28"/>
      <c r="H39" s="40">
        <v>2700</v>
      </c>
      <c r="I39" s="61"/>
      <c r="J39" s="73"/>
      <c r="K39" s="30"/>
      <c r="L39" s="130"/>
      <c r="M39" s="125"/>
      <c r="O39" s="9"/>
    </row>
    <row r="40" spans="1:13" ht="15.75">
      <c r="A40" s="60"/>
      <c r="B40" s="53" t="s">
        <v>18</v>
      </c>
      <c r="C40" s="74"/>
      <c r="D40" s="75"/>
      <c r="E40" s="39">
        <f t="shared" si="5"/>
        <v>229943</v>
      </c>
      <c r="F40" s="72">
        <v>0</v>
      </c>
      <c r="G40" s="72">
        <v>0</v>
      </c>
      <c r="H40" s="72">
        <f>H36</f>
        <v>2700</v>
      </c>
      <c r="I40" s="72">
        <f>I36</f>
        <v>172659.4</v>
      </c>
      <c r="J40" s="72">
        <f>J36</f>
        <v>41080.9</v>
      </c>
      <c r="K40" s="72">
        <f>K36</f>
        <v>13502.7</v>
      </c>
      <c r="L40" s="74"/>
      <c r="M40" s="76"/>
    </row>
    <row r="41" spans="1:13" ht="15.75">
      <c r="A41" s="77"/>
      <c r="B41" s="56" t="s">
        <v>5</v>
      </c>
      <c r="C41" s="78"/>
      <c r="D41" s="79"/>
      <c r="E41" s="80">
        <f t="shared" si="5"/>
        <v>45846.2</v>
      </c>
      <c r="F41" s="43">
        <v>0</v>
      </c>
      <c r="G41" s="43">
        <v>0</v>
      </c>
      <c r="H41" s="43">
        <v>0</v>
      </c>
      <c r="I41" s="43">
        <f aca="true" t="shared" si="6" ref="I41:K42">I37</f>
        <v>14529.499999999998</v>
      </c>
      <c r="J41" s="43">
        <f t="shared" si="6"/>
        <v>17814</v>
      </c>
      <c r="K41" s="43">
        <f t="shared" si="6"/>
        <v>13502.7</v>
      </c>
      <c r="L41" s="78"/>
      <c r="M41" s="81"/>
    </row>
    <row r="42" spans="1:13" ht="15.75">
      <c r="A42" s="77"/>
      <c r="B42" s="59" t="s">
        <v>17</v>
      </c>
      <c r="C42" s="78"/>
      <c r="D42" s="79"/>
      <c r="E42" s="80">
        <f t="shared" si="5"/>
        <v>181396.8</v>
      </c>
      <c r="F42" s="70">
        <v>0</v>
      </c>
      <c r="G42" s="70">
        <v>0</v>
      </c>
      <c r="H42" s="70">
        <v>0</v>
      </c>
      <c r="I42" s="43">
        <f t="shared" si="6"/>
        <v>158129.9</v>
      </c>
      <c r="J42" s="43">
        <f t="shared" si="6"/>
        <v>23266.9</v>
      </c>
      <c r="K42" s="43">
        <f t="shared" si="6"/>
        <v>0</v>
      </c>
      <c r="L42" s="78"/>
      <c r="M42" s="81"/>
    </row>
    <row r="43" spans="1:13" ht="30">
      <c r="A43" s="77"/>
      <c r="B43" s="82" t="s">
        <v>53</v>
      </c>
      <c r="C43" s="78"/>
      <c r="D43" s="79"/>
      <c r="E43" s="80">
        <f>F43+G43+H43+I43+J43+K43</f>
        <v>2700</v>
      </c>
      <c r="F43" s="70">
        <v>0</v>
      </c>
      <c r="G43" s="70">
        <v>0</v>
      </c>
      <c r="H43" s="43">
        <f>H39</f>
        <v>2700</v>
      </c>
      <c r="I43" s="70">
        <v>0</v>
      </c>
      <c r="J43" s="70">
        <v>0</v>
      </c>
      <c r="K43" s="70">
        <v>0</v>
      </c>
      <c r="L43" s="78"/>
      <c r="M43" s="81"/>
    </row>
    <row r="44" spans="1:13" s="3" customFormat="1" ht="24.75" customHeight="1">
      <c r="A44" s="60"/>
      <c r="B44" s="83" t="s">
        <v>7</v>
      </c>
      <c r="C44" s="84"/>
      <c r="D44" s="85"/>
      <c r="E44" s="72">
        <f aca="true" t="shared" si="7" ref="E44:J44">E26+E33+E40</f>
        <v>695535.44</v>
      </c>
      <c r="F44" s="72">
        <f t="shared" si="7"/>
        <v>45289.8</v>
      </c>
      <c r="G44" s="72">
        <f t="shared" si="7"/>
        <v>114246.34</v>
      </c>
      <c r="H44" s="72">
        <f t="shared" si="7"/>
        <v>193465.69999999998</v>
      </c>
      <c r="I44" s="72">
        <f>I26+I33+I40</f>
        <v>197804</v>
      </c>
      <c r="J44" s="72">
        <f t="shared" si="7"/>
        <v>90641.2</v>
      </c>
      <c r="K44" s="72">
        <f>K26+K33+K40</f>
        <v>54088.399999999994</v>
      </c>
      <c r="L44" s="68"/>
      <c r="M44" s="86"/>
    </row>
    <row r="45" spans="1:13" ht="18.75" customHeight="1" hidden="1">
      <c r="A45" s="87"/>
      <c r="B45" s="88"/>
      <c r="C45" s="89"/>
      <c r="D45" s="89"/>
      <c r="E45" s="90"/>
      <c r="F45" s="91"/>
      <c r="G45" s="91"/>
      <c r="H45" s="92"/>
      <c r="I45" s="92"/>
      <c r="J45" s="92"/>
      <c r="K45" s="92"/>
      <c r="L45" s="93"/>
      <c r="M45" s="94"/>
    </row>
    <row r="46" spans="1:13" ht="18" customHeight="1">
      <c r="A46" s="69"/>
      <c r="B46" s="56" t="s">
        <v>5</v>
      </c>
      <c r="C46" s="69"/>
      <c r="D46" s="95"/>
      <c r="E46" s="58">
        <f aca="true" t="shared" si="8" ref="E46:K46">E28+E34+E41</f>
        <v>110206.14</v>
      </c>
      <c r="F46" s="58">
        <f t="shared" si="8"/>
        <v>20289.8</v>
      </c>
      <c r="G46" s="58">
        <f t="shared" si="8"/>
        <v>8618.84</v>
      </c>
      <c r="H46" s="58">
        <f t="shared" si="8"/>
        <v>14777.800000000001</v>
      </c>
      <c r="I46" s="58">
        <f>I28+I34+I41</f>
        <v>19105.8</v>
      </c>
      <c r="J46" s="58">
        <f>J28+J34+J41</f>
        <v>25755.7</v>
      </c>
      <c r="K46" s="58">
        <f t="shared" si="8"/>
        <v>21658.2</v>
      </c>
      <c r="L46" s="69"/>
      <c r="M46" s="69"/>
    </row>
    <row r="47" spans="1:13" ht="18" customHeight="1">
      <c r="A47" s="69"/>
      <c r="B47" s="59" t="s">
        <v>17</v>
      </c>
      <c r="C47" s="69"/>
      <c r="D47" s="95"/>
      <c r="E47" s="58">
        <f aca="true" t="shared" si="9" ref="E47:K47">E29+E42</f>
        <v>582629.3</v>
      </c>
      <c r="F47" s="58">
        <f t="shared" si="9"/>
        <v>25000</v>
      </c>
      <c r="G47" s="58">
        <f t="shared" si="9"/>
        <v>105627.5</v>
      </c>
      <c r="H47" s="58">
        <f t="shared" si="9"/>
        <v>175987.9</v>
      </c>
      <c r="I47" s="58">
        <f>I29+I42</f>
        <v>178698.19999999998</v>
      </c>
      <c r="J47" s="58">
        <f t="shared" si="9"/>
        <v>64885.5</v>
      </c>
      <c r="K47" s="58">
        <f t="shared" si="9"/>
        <v>32430.2</v>
      </c>
      <c r="L47" s="69"/>
      <c r="M47" s="69"/>
    </row>
    <row r="48" spans="1:13" ht="27.75" customHeight="1">
      <c r="A48" s="69"/>
      <c r="B48" s="96" t="s">
        <v>53</v>
      </c>
      <c r="C48" s="69"/>
      <c r="D48" s="95"/>
      <c r="E48" s="58">
        <f>F48+G48+H48+I48+J48+K48</f>
        <v>2700</v>
      </c>
      <c r="F48" s="58">
        <v>0</v>
      </c>
      <c r="G48" s="58">
        <v>0</v>
      </c>
      <c r="H48" s="58">
        <f>H43</f>
        <v>2700</v>
      </c>
      <c r="I48" s="58">
        <v>0</v>
      </c>
      <c r="J48" s="58">
        <v>0</v>
      </c>
      <c r="K48" s="58">
        <v>0</v>
      </c>
      <c r="L48" s="69"/>
      <c r="M48" s="69"/>
    </row>
    <row r="49" spans="1:13" ht="12.75">
      <c r="A49" s="10"/>
      <c r="B49" s="35"/>
      <c r="C49" s="10"/>
      <c r="D49" s="10"/>
      <c r="E49" s="10"/>
      <c r="F49" s="10"/>
      <c r="G49" s="10"/>
      <c r="H49" s="10"/>
      <c r="I49" s="10"/>
      <c r="J49" s="10"/>
      <c r="K49" s="10"/>
      <c r="L49" s="10"/>
      <c r="M49" s="10"/>
    </row>
    <row r="50" spans="1:13" ht="12.75">
      <c r="A50" s="10"/>
      <c r="B50" s="35"/>
      <c r="C50" s="10"/>
      <c r="D50" s="10"/>
      <c r="E50" s="10"/>
      <c r="F50" s="10"/>
      <c r="G50" s="10"/>
      <c r="H50" s="10"/>
      <c r="I50" s="10"/>
      <c r="J50" s="10"/>
      <c r="K50" s="10"/>
      <c r="L50" s="10"/>
      <c r="M50" s="10"/>
    </row>
    <row r="51" spans="1:13" ht="12.75">
      <c r="A51" s="10"/>
      <c r="B51" s="13"/>
      <c r="C51" s="13"/>
      <c r="D51" s="13"/>
      <c r="E51" s="13"/>
      <c r="F51" s="13"/>
      <c r="G51" s="13"/>
      <c r="H51" s="13"/>
      <c r="I51" s="13"/>
      <c r="J51" s="13"/>
      <c r="K51" s="13"/>
      <c r="L51" s="13"/>
      <c r="M51" s="13"/>
    </row>
    <row r="52" spans="1:13" ht="12.75">
      <c r="A52" s="10"/>
      <c r="B52" s="13"/>
      <c r="C52" s="13"/>
      <c r="D52" s="13"/>
      <c r="E52" s="13"/>
      <c r="F52" s="13"/>
      <c r="G52" s="13"/>
      <c r="H52" s="13"/>
      <c r="I52" s="13"/>
      <c r="J52" s="13"/>
      <c r="K52" s="13"/>
      <c r="L52" s="13"/>
      <c r="M52" s="13"/>
    </row>
    <row r="53" spans="1:13" ht="12.75">
      <c r="A53" s="10"/>
      <c r="B53" s="13"/>
      <c r="C53" s="13"/>
      <c r="D53" s="13"/>
      <c r="E53" s="13"/>
      <c r="F53" s="13"/>
      <c r="G53" s="13"/>
      <c r="H53" s="13"/>
      <c r="I53" s="13"/>
      <c r="J53" s="13"/>
      <c r="K53" s="13"/>
      <c r="L53" s="13"/>
      <c r="M53" s="13"/>
    </row>
    <row r="54" spans="1:13" ht="12.75">
      <c r="A54" s="10"/>
      <c r="B54" s="10"/>
      <c r="C54" s="10"/>
      <c r="D54" s="10"/>
      <c r="E54" s="10"/>
      <c r="F54" s="10"/>
      <c r="G54" s="10"/>
      <c r="H54" s="10"/>
      <c r="I54" s="10"/>
      <c r="J54" s="10"/>
      <c r="K54" s="10"/>
      <c r="L54" s="10"/>
      <c r="M54" s="10"/>
    </row>
    <row r="55" spans="1:13" ht="12.75">
      <c r="A55" s="10"/>
      <c r="B55" s="10"/>
      <c r="C55" s="10"/>
      <c r="D55" s="10"/>
      <c r="E55" s="10"/>
      <c r="F55" s="10"/>
      <c r="G55" s="10"/>
      <c r="H55" s="10"/>
      <c r="I55" s="10"/>
      <c r="J55" s="10"/>
      <c r="K55" s="10"/>
      <c r="L55" s="10"/>
      <c r="M55" s="10"/>
    </row>
    <row r="56" spans="1:13" ht="12.75">
      <c r="A56" s="10"/>
      <c r="B56" s="10"/>
      <c r="C56" s="10"/>
      <c r="D56" s="10"/>
      <c r="E56" s="10"/>
      <c r="F56" s="10"/>
      <c r="G56" s="10"/>
      <c r="H56" s="10"/>
      <c r="I56" s="10"/>
      <c r="J56" s="10"/>
      <c r="K56" s="10"/>
      <c r="L56" s="10"/>
      <c r="M56" s="10"/>
    </row>
    <row r="57" spans="1:13" ht="12.75">
      <c r="A57" s="10"/>
      <c r="B57" s="10"/>
      <c r="C57" s="10"/>
      <c r="D57" s="10"/>
      <c r="E57" s="10"/>
      <c r="F57" s="10"/>
      <c r="G57" s="10"/>
      <c r="H57" s="10"/>
      <c r="I57" s="10"/>
      <c r="J57" s="10"/>
      <c r="K57" s="10"/>
      <c r="L57" s="10"/>
      <c r="M57" s="10"/>
    </row>
    <row r="58" spans="1:13" ht="12.75">
      <c r="A58" s="10"/>
      <c r="B58" s="10"/>
      <c r="C58" s="10"/>
      <c r="D58" s="10"/>
      <c r="E58" s="10"/>
      <c r="F58" s="10"/>
      <c r="G58" s="10"/>
      <c r="H58" s="10"/>
      <c r="I58" s="10"/>
      <c r="J58" s="10"/>
      <c r="K58" s="10"/>
      <c r="L58" s="10"/>
      <c r="M58" s="10"/>
    </row>
  </sheetData>
  <sheetProtection/>
  <mergeCells count="20">
    <mergeCell ref="M36:M39"/>
    <mergeCell ref="B23:B25"/>
    <mergeCell ref="L23:L25"/>
    <mergeCell ref="A36:A39"/>
    <mergeCell ref="B36:B39"/>
    <mergeCell ref="D36:D39"/>
    <mergeCell ref="L36:L39"/>
    <mergeCell ref="M23:M25"/>
    <mergeCell ref="A30:L30"/>
    <mergeCell ref="A35:L35"/>
    <mergeCell ref="M19:M21"/>
    <mergeCell ref="A23:A25"/>
    <mergeCell ref="B9:L9"/>
    <mergeCell ref="A10:L10"/>
    <mergeCell ref="A19:A21"/>
    <mergeCell ref="L19:L21"/>
    <mergeCell ref="B19:B21"/>
    <mergeCell ref="F13:K13"/>
    <mergeCell ref="D19:D21"/>
    <mergeCell ref="A16:L16"/>
  </mergeCells>
  <printOptions horizontalCentered="1"/>
  <pageMargins left="0.1968503937007874" right="0.1968503937007874" top="0.8267716535433072" bottom="0.3937007874015748" header="0.7480314960629921" footer="0.3937007874015748"/>
  <pageSetup fitToHeight="2" fitToWidth="1" horizontalDpi="600" verticalDpi="600" orientation="landscape" paperSize="9" scale="69" r:id="rId2"/>
  <rowBreaks count="1" manualBreakCount="1">
    <brk id="3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2020-12-29T11:09:05Z</cp:lastPrinted>
  <dcterms:created xsi:type="dcterms:W3CDTF">2009-12-14T14:01:44Z</dcterms:created>
  <dcterms:modified xsi:type="dcterms:W3CDTF">2020-12-30T09:25:38Z</dcterms:modified>
  <cp:category/>
  <cp:version/>
  <cp:contentType/>
  <cp:contentStatus/>
</cp:coreProperties>
</file>